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5480" windowHeight="11508" firstSheet="3" activeTab="3"/>
  </bookViews>
  <sheets>
    <sheet name="исполнение по октябрь 15" sheetId="1" r:id="rId1"/>
    <sheet name="план зарпл" sheetId="2" r:id="rId2"/>
    <sheet name="план расходов" sheetId="3" r:id="rId3"/>
    <sheet name="исполнение ПХД" sheetId="4" r:id="rId4"/>
    <sheet name="Лист4" sheetId="10" r:id="rId5"/>
    <sheet name="Лист1" sheetId="11" r:id="rId6"/>
  </sheets>
  <calcPr calcId="144525"/>
</workbook>
</file>

<file path=xl/calcChain.xml><?xml version="1.0" encoding="utf-8"?>
<calcChain xmlns="http://schemas.openxmlformats.org/spreadsheetml/2006/main">
  <c r="E7" i="4"/>
  <c r="D19"/>
  <c r="C19"/>
  <c r="D27"/>
  <c r="D26"/>
  <c r="D25"/>
  <c r="D23"/>
  <c r="D21"/>
  <c r="D18"/>
  <c r="D16"/>
  <c r="C9" i="1" l="1"/>
  <c r="E31"/>
  <c r="E30"/>
  <c r="E28"/>
  <c r="E27"/>
  <c r="E26"/>
  <c r="E25"/>
  <c r="E24"/>
  <c r="E23"/>
  <c r="E22"/>
  <c r="E21"/>
  <c r="E19"/>
  <c r="E18"/>
  <c r="E16"/>
  <c r="E14"/>
  <c r="E11"/>
  <c r="D11"/>
  <c r="D14"/>
  <c r="D19"/>
  <c r="D28"/>
  <c r="H27" i="2" l="1"/>
  <c r="B28" i="3"/>
  <c r="B40" l="1"/>
  <c r="B34"/>
  <c r="B14" l="1"/>
  <c r="B7"/>
  <c r="H21" i="2" l="1"/>
  <c r="H13"/>
  <c r="E8"/>
  <c r="E7"/>
  <c r="F7" s="1"/>
  <c r="E6"/>
  <c r="D8"/>
  <c r="D7"/>
  <c r="D6"/>
  <c r="F6" l="1"/>
  <c r="G6" s="1"/>
  <c r="H6" s="1"/>
  <c r="F8"/>
  <c r="G8" s="1"/>
  <c r="H8" s="1"/>
  <c r="G7"/>
  <c r="H7" s="1"/>
  <c r="G9" l="1"/>
  <c r="H9" s="1"/>
  <c r="H28" s="1"/>
  <c r="H30" s="1"/>
  <c r="E31" i="4" l="1"/>
  <c r="E30"/>
  <c r="E27"/>
  <c r="E26"/>
  <c r="E25"/>
  <c r="E24"/>
  <c r="E23"/>
  <c r="E22"/>
  <c r="E21"/>
  <c r="E18"/>
  <c r="E17"/>
  <c r="E16"/>
  <c r="E14" s="1"/>
  <c r="D14"/>
  <c r="D28"/>
  <c r="C28"/>
  <c r="C14"/>
  <c r="C19" i="1"/>
  <c r="E28" i="4" l="1"/>
  <c r="E19"/>
  <c r="E11" s="1"/>
  <c r="D11"/>
  <c r="C11"/>
  <c r="C9" s="1"/>
  <c r="C7" s="1"/>
  <c r="C28" i="1"/>
  <c r="C14"/>
  <c r="C11" l="1"/>
</calcChain>
</file>

<file path=xl/sharedStrings.xml><?xml version="1.0" encoding="utf-8"?>
<sst xmlns="http://schemas.openxmlformats.org/spreadsheetml/2006/main" count="144" uniqueCount="102">
  <si>
    <t>Наименование показателя</t>
  </si>
  <si>
    <t>КБК</t>
  </si>
  <si>
    <t>Поступления , всего:</t>
  </si>
  <si>
    <t>в том числе:</t>
  </si>
  <si>
    <t xml:space="preserve">Субсидии на выполнение муниципального </t>
  </si>
  <si>
    <t>задания</t>
  </si>
  <si>
    <t>Выплаты, всего:</t>
  </si>
  <si>
    <t>по оплате труда, всего</t>
  </si>
  <si>
    <t>из них:</t>
  </si>
  <si>
    <t>Заработная плата</t>
  </si>
  <si>
    <t>Прочие выплаты</t>
  </si>
  <si>
    <t>Начисления на выплаты по оплате труда</t>
  </si>
  <si>
    <t>Оплата работ, услуг, всего</t>
  </si>
  <si>
    <t>Услуги связи</t>
  </si>
  <si>
    <t>Транспортные услуги</t>
  </si>
  <si>
    <t>Коммунальные услуги</t>
  </si>
  <si>
    <t>Работы, услуги по содержанию имущества</t>
  </si>
  <si>
    <t>Прочие работы, услуги</t>
  </si>
  <si>
    <t>Прочие расходы</t>
  </si>
  <si>
    <t>Поступление нефинансовых активов, всего</t>
  </si>
  <si>
    <t xml:space="preserve">из них: </t>
  </si>
  <si>
    <t>Увеличение стоимости основных средств</t>
  </si>
  <si>
    <t>Увеличение стоимости материальных запасов</t>
  </si>
  <si>
    <t>Оплата труда и начисления на выплаты</t>
  </si>
  <si>
    <t>Бухгалтер</t>
  </si>
  <si>
    <t>С.Л.Зацепурина</t>
  </si>
  <si>
    <t>Арендная плата за пользование имуществом</t>
  </si>
  <si>
    <t xml:space="preserve">План </t>
  </si>
  <si>
    <t>расходов</t>
  </si>
  <si>
    <t xml:space="preserve">кассовый </t>
  </si>
  <si>
    <t>расход</t>
  </si>
  <si>
    <t>Исполнение Муниципального задания МБУК "ДК ЗАТО Звёздный"</t>
  </si>
  <si>
    <t xml:space="preserve">остаток </t>
  </si>
  <si>
    <t>по МЗ</t>
  </si>
  <si>
    <t>средств</t>
  </si>
  <si>
    <t>Директор</t>
  </si>
  <si>
    <t>зам.дир</t>
  </si>
  <si>
    <t>бухгалтер</t>
  </si>
  <si>
    <t>оклад</t>
  </si>
  <si>
    <t>ЗАТО</t>
  </si>
  <si>
    <t>напр</t>
  </si>
  <si>
    <t>ур</t>
  </si>
  <si>
    <t>итого</t>
  </si>
  <si>
    <t>всего</t>
  </si>
  <si>
    <t>раб.кул.</t>
  </si>
  <si>
    <t>прочие</t>
  </si>
  <si>
    <t>делопр</t>
  </si>
  <si>
    <t>завхоз</t>
  </si>
  <si>
    <t>художник</t>
  </si>
  <si>
    <t>звукоопер</t>
  </si>
  <si>
    <t>механик</t>
  </si>
  <si>
    <t>водитель</t>
  </si>
  <si>
    <t>телеканал</t>
  </si>
  <si>
    <t>АУП</t>
  </si>
  <si>
    <t>оператор</t>
  </si>
  <si>
    <t>монтажер</t>
  </si>
  <si>
    <t>корреспон</t>
  </si>
  <si>
    <t>культура</t>
  </si>
  <si>
    <t>редактор</t>
  </si>
  <si>
    <t>гардероб</t>
  </si>
  <si>
    <t>телефон</t>
  </si>
  <si>
    <t>интернет</t>
  </si>
  <si>
    <t>каб.ТВ</t>
  </si>
  <si>
    <t>эл.энерг</t>
  </si>
  <si>
    <t>отоплен</t>
  </si>
  <si>
    <t>вода</t>
  </si>
  <si>
    <t>сброс</t>
  </si>
  <si>
    <t>уборка пом,тер</t>
  </si>
  <si>
    <t>компл.обслуж.</t>
  </si>
  <si>
    <t>ТО АПС</t>
  </si>
  <si>
    <t>ТО сист.оповещ</t>
  </si>
  <si>
    <t>Дезинф.</t>
  </si>
  <si>
    <t>Обслуж.оргтехн</t>
  </si>
  <si>
    <t>обсл.эл.оборуд</t>
  </si>
  <si>
    <t>обсл.вентил</t>
  </si>
  <si>
    <t>ТО отоп,водосн</t>
  </si>
  <si>
    <t>вывоз ТБО</t>
  </si>
  <si>
    <t>МО водителя</t>
  </si>
  <si>
    <t>охр.пом "Церб"</t>
  </si>
  <si>
    <t>сопров.1С</t>
  </si>
  <si>
    <t>ГСМ</t>
  </si>
  <si>
    <t>канц.товары</t>
  </si>
  <si>
    <t>хозтовары</t>
  </si>
  <si>
    <t>Расшифровка плана расходов МБУК "ДК ЗАТО Звёздный"</t>
  </si>
  <si>
    <t>на октябрь-декабрь 2015г.</t>
  </si>
  <si>
    <t>ТО автомобиля</t>
  </si>
  <si>
    <t>совместители</t>
  </si>
  <si>
    <t>гл.редактор</t>
  </si>
  <si>
    <t>МБУК "ДК ЗАТО Звёздный"</t>
  </si>
  <si>
    <t>Косгу</t>
  </si>
  <si>
    <t>Расходы</t>
  </si>
  <si>
    <t>на 01.11.2015</t>
  </si>
  <si>
    <t>исполнение</t>
  </si>
  <si>
    <t>%</t>
  </si>
  <si>
    <t>Исполнение объёмных показателей в 2015г.</t>
  </si>
  <si>
    <t>Расчет ФОТ МБУК "ДК ЗАТО Звёздный" на ноябрь-декабрь 2015г.</t>
  </si>
  <si>
    <t>2 мес</t>
  </si>
  <si>
    <t>(2мес*19485,20)</t>
  </si>
  <si>
    <t>аванс ноябрь (минус)</t>
  </si>
  <si>
    <t xml:space="preserve">к письму от"___" ________2015г. №___     </t>
  </si>
  <si>
    <t xml:space="preserve">приложение №2 </t>
  </si>
  <si>
    <t>за апрель- декабрь 2015г.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</si>
</sst>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2" xfId="0" applyBorder="1"/>
    <xf numFmtId="0" fontId="0" fillId="0" borderId="3" xfId="0" applyBorder="1"/>
    <xf numFmtId="0" fontId="4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8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6" xfId="0" applyFont="1" applyBorder="1"/>
    <xf numFmtId="0" fontId="2" fillId="0" borderId="7" xfId="0" applyFont="1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5" fillId="0" borderId="0" xfId="0" applyFont="1"/>
    <xf numFmtId="0" fontId="0" fillId="0" borderId="5" xfId="0" applyFill="1" applyBorder="1"/>
    <xf numFmtId="0" fontId="0" fillId="0" borderId="15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0" borderId="19" xfId="0" applyFon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6" fillId="0" borderId="0" xfId="0" applyFont="1"/>
    <xf numFmtId="0" fontId="0" fillId="0" borderId="15" xfId="0" applyBorder="1"/>
    <xf numFmtId="2" fontId="0" fillId="0" borderId="18" xfId="0" applyNumberFormat="1" applyBorder="1"/>
    <xf numFmtId="2" fontId="0" fillId="0" borderId="25" xfId="0" applyNumberFormat="1" applyBorder="1"/>
    <xf numFmtId="0" fontId="0" fillId="0" borderId="17" xfId="0" applyBorder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workbookViewId="0">
      <selection activeCell="H9" sqref="H9"/>
    </sheetView>
  </sheetViews>
  <sheetFormatPr defaultRowHeight="14.4"/>
  <cols>
    <col min="1" max="1" width="42.33203125" customWidth="1"/>
    <col min="3" max="3" width="11.109375" customWidth="1"/>
    <col min="4" max="4" width="12.6640625" customWidth="1"/>
    <col min="5" max="5" width="12" customWidth="1"/>
  </cols>
  <sheetData>
    <row r="1" spans="1:5" ht="18">
      <c r="A1" s="42" t="s">
        <v>88</v>
      </c>
      <c r="B1" s="42"/>
      <c r="C1" s="42"/>
      <c r="D1" s="42"/>
      <c r="E1" s="42"/>
    </row>
    <row r="2" spans="1:5" ht="18">
      <c r="A2" s="42" t="s">
        <v>94</v>
      </c>
      <c r="B2" s="42"/>
      <c r="C2" s="42"/>
      <c r="D2" s="42"/>
      <c r="E2" s="42"/>
    </row>
    <row r="3" spans="1:5" ht="15" thickBot="1"/>
    <row r="4" spans="1:5">
      <c r="A4" s="4" t="s">
        <v>0</v>
      </c>
      <c r="B4" s="5" t="s">
        <v>89</v>
      </c>
      <c r="C4" s="17" t="s">
        <v>27</v>
      </c>
      <c r="D4" s="23" t="s">
        <v>90</v>
      </c>
      <c r="E4" s="37" t="s">
        <v>92</v>
      </c>
    </row>
    <row r="5" spans="1:5" ht="15" thickBot="1">
      <c r="A5" s="6"/>
      <c r="B5" s="13"/>
      <c r="C5" s="18" t="s">
        <v>28</v>
      </c>
      <c r="D5" s="2" t="s">
        <v>91</v>
      </c>
      <c r="E5" s="40" t="s">
        <v>93</v>
      </c>
    </row>
    <row r="6" spans="1:5">
      <c r="A6" s="7"/>
      <c r="B6" s="4"/>
      <c r="C6" s="4"/>
      <c r="D6" s="2"/>
      <c r="E6" s="27"/>
    </row>
    <row r="7" spans="1:5" ht="17.399999999999999">
      <c r="A7" s="8" t="s">
        <v>2</v>
      </c>
      <c r="B7" s="14"/>
      <c r="C7" s="14"/>
      <c r="D7" s="16"/>
      <c r="E7" s="27"/>
    </row>
    <row r="8" spans="1:5">
      <c r="A8" s="9" t="s">
        <v>3</v>
      </c>
      <c r="B8" s="14"/>
      <c r="C8" s="14"/>
      <c r="D8" s="16"/>
      <c r="E8" s="27"/>
    </row>
    <row r="9" spans="1:5">
      <c r="A9" s="10" t="s">
        <v>4</v>
      </c>
      <c r="B9" s="15"/>
      <c r="C9" s="16">
        <f>C11</f>
        <v>6801488.5199999996</v>
      </c>
      <c r="D9" s="16"/>
      <c r="E9" s="27"/>
    </row>
    <row r="10" spans="1:5">
      <c r="A10" s="11" t="s">
        <v>5</v>
      </c>
      <c r="B10" s="6"/>
      <c r="C10" s="6"/>
      <c r="D10" s="16"/>
      <c r="E10" s="27"/>
    </row>
    <row r="11" spans="1:5" ht="17.399999999999999">
      <c r="A11" s="12" t="s">
        <v>6</v>
      </c>
      <c r="B11" s="7">
        <v>900</v>
      </c>
      <c r="C11" s="7">
        <f>C14+C19+C27+C28</f>
        <v>6801488.5199999996</v>
      </c>
      <c r="D11" s="16">
        <f>D14+D19+D27+D28</f>
        <v>5165473.6399999997</v>
      </c>
      <c r="E11" s="38">
        <f>D11/C11%</f>
        <v>75.946223018840001</v>
      </c>
    </row>
    <row r="12" spans="1:5" ht="18">
      <c r="A12" s="28" t="s">
        <v>3</v>
      </c>
      <c r="B12" s="1"/>
      <c r="C12" s="19"/>
      <c r="D12" s="16"/>
      <c r="E12" s="27"/>
    </row>
    <row r="13" spans="1:5">
      <c r="A13" s="29" t="s">
        <v>23</v>
      </c>
      <c r="B13" s="1"/>
      <c r="C13" s="19"/>
      <c r="D13" s="16"/>
      <c r="E13" s="27"/>
    </row>
    <row r="14" spans="1:5">
      <c r="A14" s="30" t="s">
        <v>7</v>
      </c>
      <c r="B14" s="2">
        <v>210</v>
      </c>
      <c r="C14" s="20">
        <f>C16+C17+C18</f>
        <v>4004572.5199999996</v>
      </c>
      <c r="D14" s="16">
        <f>D16+D17+D18</f>
        <v>3175419.25</v>
      </c>
      <c r="E14" s="38">
        <f t="shared" ref="E14:E31" si="0">D14/C14%</f>
        <v>79.294836943045311</v>
      </c>
    </row>
    <row r="15" spans="1:5">
      <c r="A15" s="31" t="s">
        <v>8</v>
      </c>
      <c r="B15" s="16"/>
      <c r="C15" s="21"/>
      <c r="D15" s="16"/>
      <c r="E15" s="38"/>
    </row>
    <row r="16" spans="1:5">
      <c r="A16" s="31" t="s">
        <v>9</v>
      </c>
      <c r="B16" s="16">
        <v>211</v>
      </c>
      <c r="C16" s="21">
        <v>3075708.53</v>
      </c>
      <c r="D16" s="16">
        <v>2461760.0099999998</v>
      </c>
      <c r="E16" s="38">
        <f t="shared" si="0"/>
        <v>80.038793858012284</v>
      </c>
    </row>
    <row r="17" spans="1:12">
      <c r="A17" s="31" t="s">
        <v>10</v>
      </c>
      <c r="B17" s="16">
        <v>212</v>
      </c>
      <c r="C17" s="21"/>
      <c r="D17" s="16"/>
      <c r="E17" s="38"/>
    </row>
    <row r="18" spans="1:12">
      <c r="A18" s="31" t="s">
        <v>11</v>
      </c>
      <c r="B18" s="16">
        <v>213</v>
      </c>
      <c r="C18" s="21">
        <v>928863.99</v>
      </c>
      <c r="D18" s="16">
        <v>713659.24</v>
      </c>
      <c r="E18" s="38">
        <f t="shared" si="0"/>
        <v>76.831403486747291</v>
      </c>
      <c r="L18" s="18"/>
    </row>
    <row r="19" spans="1:12">
      <c r="A19" s="31" t="s">
        <v>12</v>
      </c>
      <c r="B19" s="16">
        <v>220</v>
      </c>
      <c r="C19" s="21">
        <f>C21+C22+C23+C25+C26+C24</f>
        <v>2279868</v>
      </c>
      <c r="D19" s="16">
        <f>D21+D22+D23+D25+D26+D24</f>
        <v>1568963.92</v>
      </c>
      <c r="E19" s="38">
        <f t="shared" si="0"/>
        <v>68.818191228614992</v>
      </c>
    </row>
    <row r="20" spans="1:12">
      <c r="A20" s="31" t="s">
        <v>8</v>
      </c>
      <c r="B20" s="16"/>
      <c r="C20" s="21"/>
      <c r="D20" s="16"/>
      <c r="E20" s="38"/>
    </row>
    <row r="21" spans="1:12">
      <c r="A21" s="31" t="s">
        <v>13</v>
      </c>
      <c r="B21" s="16">
        <v>221</v>
      </c>
      <c r="C21" s="21">
        <v>66258</v>
      </c>
      <c r="D21" s="16">
        <v>45352.85</v>
      </c>
      <c r="E21" s="38">
        <f t="shared" si="0"/>
        <v>68.448866551963533</v>
      </c>
    </row>
    <row r="22" spans="1:12">
      <c r="A22" s="31" t="s">
        <v>14</v>
      </c>
      <c r="B22" s="16">
        <v>222</v>
      </c>
      <c r="C22" s="21">
        <v>19259</v>
      </c>
      <c r="D22" s="16">
        <v>19259</v>
      </c>
      <c r="E22" s="38">
        <f t="shared" si="0"/>
        <v>100</v>
      </c>
    </row>
    <row r="23" spans="1:12">
      <c r="A23" s="31" t="s">
        <v>15</v>
      </c>
      <c r="B23" s="16">
        <v>223</v>
      </c>
      <c r="C23" s="21">
        <v>922241</v>
      </c>
      <c r="D23" s="16">
        <v>465406.86</v>
      </c>
      <c r="E23" s="38">
        <f t="shared" si="0"/>
        <v>50.464776560573647</v>
      </c>
    </row>
    <row r="24" spans="1:12">
      <c r="A24" s="31" t="s">
        <v>26</v>
      </c>
      <c r="B24" s="16">
        <v>224</v>
      </c>
      <c r="C24" s="21">
        <v>6135</v>
      </c>
      <c r="D24" s="16">
        <v>6135</v>
      </c>
      <c r="E24" s="38">
        <f t="shared" si="0"/>
        <v>100</v>
      </c>
    </row>
    <row r="25" spans="1:12">
      <c r="A25" s="31" t="s">
        <v>16</v>
      </c>
      <c r="B25" s="16">
        <v>225</v>
      </c>
      <c r="C25" s="21">
        <v>784107</v>
      </c>
      <c r="D25" s="16">
        <v>592443.56000000006</v>
      </c>
      <c r="E25" s="38">
        <f t="shared" si="0"/>
        <v>75.556468696236621</v>
      </c>
    </row>
    <row r="26" spans="1:12">
      <c r="A26" s="31" t="s">
        <v>17</v>
      </c>
      <c r="B26" s="16">
        <v>226</v>
      </c>
      <c r="C26" s="21">
        <v>481868</v>
      </c>
      <c r="D26" s="16">
        <v>440366.65</v>
      </c>
      <c r="E26" s="38">
        <f t="shared" si="0"/>
        <v>91.387402774203721</v>
      </c>
    </row>
    <row r="27" spans="1:12">
      <c r="A27" s="31" t="s">
        <v>18</v>
      </c>
      <c r="B27" s="16">
        <v>290</v>
      </c>
      <c r="C27" s="21">
        <v>22524</v>
      </c>
      <c r="D27" s="16">
        <v>22524</v>
      </c>
      <c r="E27" s="38">
        <f t="shared" si="0"/>
        <v>100</v>
      </c>
    </row>
    <row r="28" spans="1:12">
      <c r="A28" s="31" t="s">
        <v>19</v>
      </c>
      <c r="B28" s="16">
        <v>300</v>
      </c>
      <c r="C28" s="21">
        <f>C30+C31</f>
        <v>494524</v>
      </c>
      <c r="D28" s="16">
        <f>D30+D31</f>
        <v>398566.47</v>
      </c>
      <c r="E28" s="38">
        <f t="shared" si="0"/>
        <v>80.595981185948503</v>
      </c>
    </row>
    <row r="29" spans="1:12">
      <c r="A29" s="31" t="s">
        <v>20</v>
      </c>
      <c r="B29" s="16"/>
      <c r="C29" s="21"/>
      <c r="D29" s="16"/>
      <c r="E29" s="38"/>
    </row>
    <row r="30" spans="1:12">
      <c r="A30" s="31" t="s">
        <v>21</v>
      </c>
      <c r="B30" s="16">
        <v>310</v>
      </c>
      <c r="C30" s="21">
        <v>155672</v>
      </c>
      <c r="D30" s="16">
        <v>155672</v>
      </c>
      <c r="E30" s="38">
        <f t="shared" si="0"/>
        <v>100</v>
      </c>
    </row>
    <row r="31" spans="1:12" ht="15" thickBot="1">
      <c r="A31" s="32" t="s">
        <v>22</v>
      </c>
      <c r="B31" s="33">
        <v>340</v>
      </c>
      <c r="C31" s="34">
        <v>338852</v>
      </c>
      <c r="D31" s="33">
        <v>242894.47</v>
      </c>
      <c r="E31" s="39">
        <f t="shared" si="0"/>
        <v>71.681580749117614</v>
      </c>
    </row>
    <row r="33" spans="1:2">
      <c r="A33" t="s">
        <v>24</v>
      </c>
      <c r="B33" t="s">
        <v>25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0"/>
  <sheetViews>
    <sheetView topLeftCell="B1" workbookViewId="0">
      <selection activeCell="F1" sqref="F1:I2"/>
    </sheetView>
  </sheetViews>
  <sheetFormatPr defaultRowHeight="14.4"/>
  <cols>
    <col min="1" max="1" width="11" customWidth="1"/>
    <col min="2" max="2" width="10.109375" customWidth="1"/>
  </cols>
  <sheetData>
    <row r="1" spans="1:8">
      <c r="F1" t="s">
        <v>100</v>
      </c>
    </row>
    <row r="2" spans="1:8">
      <c r="F2" t="s">
        <v>99</v>
      </c>
    </row>
    <row r="4" spans="1:8">
      <c r="A4" t="s">
        <v>95</v>
      </c>
    </row>
    <row r="5" spans="1:8"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96</v>
      </c>
    </row>
    <row r="6" spans="1:8">
      <c r="B6" t="s">
        <v>35</v>
      </c>
      <c r="C6">
        <v>19102</v>
      </c>
      <c r="D6">
        <f>C6*0.2</f>
        <v>3820.4</v>
      </c>
      <c r="E6">
        <f>C6*0.8</f>
        <v>15281.6</v>
      </c>
      <c r="F6">
        <f>(C6+E6+D6)*0.15</f>
        <v>5730.5999999999995</v>
      </c>
      <c r="G6">
        <f>SUM(C6:F6)</f>
        <v>43934.6</v>
      </c>
      <c r="H6">
        <f>G6*2</f>
        <v>87869.2</v>
      </c>
    </row>
    <row r="7" spans="1:8">
      <c r="A7" t="s">
        <v>53</v>
      </c>
      <c r="B7" t="s">
        <v>36</v>
      </c>
      <c r="C7">
        <v>17192</v>
      </c>
      <c r="D7">
        <f t="shared" ref="D7:D8" si="0">C7*0.2</f>
        <v>3438.4</v>
      </c>
      <c r="E7">
        <f t="shared" ref="E7:E8" si="1">C7*0.8</f>
        <v>13753.6</v>
      </c>
      <c r="F7">
        <f t="shared" ref="F7:F8" si="2">(C7+E7+D7)*0.15</f>
        <v>5157.5999999999995</v>
      </c>
      <c r="G7">
        <f t="shared" ref="G7:G8" si="3">SUM(C7:F7)</f>
        <v>39541.599999999999</v>
      </c>
      <c r="H7">
        <f t="shared" ref="H7:H8" si="4">G7*2</f>
        <v>79083.199999999997</v>
      </c>
    </row>
    <row r="8" spans="1:8">
      <c r="B8" t="s">
        <v>37</v>
      </c>
      <c r="C8">
        <v>13371</v>
      </c>
      <c r="D8">
        <f t="shared" si="0"/>
        <v>2674.2000000000003</v>
      </c>
      <c r="E8">
        <f t="shared" si="1"/>
        <v>10696.800000000001</v>
      </c>
      <c r="F8">
        <f t="shared" si="2"/>
        <v>4011.3</v>
      </c>
      <c r="G8">
        <f t="shared" si="3"/>
        <v>30753.3</v>
      </c>
      <c r="H8">
        <f t="shared" si="4"/>
        <v>61506.6</v>
      </c>
    </row>
    <row r="9" spans="1:8">
      <c r="B9" t="s">
        <v>42</v>
      </c>
      <c r="G9">
        <f>SUM(G6:G8)</f>
        <v>114229.5</v>
      </c>
      <c r="H9" s="22">
        <f>G9*2</f>
        <v>228459</v>
      </c>
    </row>
    <row r="11" spans="1:8">
      <c r="B11" t="s">
        <v>44</v>
      </c>
      <c r="H11">
        <v>271248.40000000002</v>
      </c>
    </row>
    <row r="12" spans="1:8">
      <c r="A12" t="s">
        <v>57</v>
      </c>
      <c r="B12" t="s">
        <v>86</v>
      </c>
      <c r="H12">
        <v>30000</v>
      </c>
    </row>
    <row r="13" spans="1:8">
      <c r="B13" t="s">
        <v>42</v>
      </c>
      <c r="H13" s="22">
        <f>SUM(H11:H12)</f>
        <v>301248.40000000002</v>
      </c>
    </row>
    <row r="14" spans="1:8">
      <c r="B14" t="s">
        <v>46</v>
      </c>
      <c r="H14">
        <v>20000</v>
      </c>
    </row>
    <row r="15" spans="1:8">
      <c r="A15" t="s">
        <v>45</v>
      </c>
      <c r="B15" t="s">
        <v>47</v>
      </c>
      <c r="H15">
        <v>20000</v>
      </c>
    </row>
    <row r="16" spans="1:8">
      <c r="B16" t="s">
        <v>48</v>
      </c>
      <c r="H16">
        <v>20000</v>
      </c>
    </row>
    <row r="17" spans="1:8">
      <c r="B17" t="s">
        <v>49</v>
      </c>
      <c r="H17">
        <v>16000</v>
      </c>
    </row>
    <row r="18" spans="1:8">
      <c r="B18" t="s">
        <v>50</v>
      </c>
      <c r="H18">
        <v>2000</v>
      </c>
    </row>
    <row r="19" spans="1:8">
      <c r="B19" t="s">
        <v>51</v>
      </c>
      <c r="H19">
        <v>40000</v>
      </c>
    </row>
    <row r="20" spans="1:8">
      <c r="B20" t="s">
        <v>59</v>
      </c>
      <c r="H20">
        <v>13719.5</v>
      </c>
    </row>
    <row r="21" spans="1:8">
      <c r="B21" t="s">
        <v>42</v>
      </c>
      <c r="H21" s="22">
        <f>SUM(H14:H20)</f>
        <v>131719.5</v>
      </c>
    </row>
    <row r="22" spans="1:8">
      <c r="B22" t="s">
        <v>54</v>
      </c>
      <c r="H22">
        <v>20000</v>
      </c>
    </row>
    <row r="23" spans="1:8">
      <c r="A23" t="s">
        <v>52</v>
      </c>
      <c r="B23" t="s">
        <v>55</v>
      </c>
      <c r="H23">
        <v>22000</v>
      </c>
    </row>
    <row r="24" spans="1:8">
      <c r="B24" t="s">
        <v>56</v>
      </c>
      <c r="H24">
        <v>24000</v>
      </c>
    </row>
    <row r="25" spans="1:8">
      <c r="B25" t="s">
        <v>58</v>
      </c>
      <c r="C25" t="s">
        <v>97</v>
      </c>
      <c r="H25">
        <v>38970.400000000001</v>
      </c>
    </row>
    <row r="26" spans="1:8">
      <c r="B26" t="s">
        <v>87</v>
      </c>
      <c r="H26">
        <v>38970.400000000001</v>
      </c>
    </row>
    <row r="27" spans="1:8">
      <c r="B27" s="22" t="s">
        <v>42</v>
      </c>
      <c r="C27" s="22"/>
      <c r="D27" s="22"/>
      <c r="E27" s="22"/>
      <c r="F27" s="22"/>
      <c r="G27" s="22"/>
      <c r="H27" s="22">
        <f>SUM(H22:H26)</f>
        <v>143940.79999999999</v>
      </c>
    </row>
    <row r="28" spans="1:8">
      <c r="B28" s="22" t="s">
        <v>43</v>
      </c>
      <c r="C28" s="22"/>
      <c r="D28" s="22"/>
      <c r="E28" s="22"/>
      <c r="F28" s="22"/>
      <c r="G28" s="22"/>
      <c r="H28" s="22">
        <f>H9+H13+H21+H27</f>
        <v>805367.7</v>
      </c>
    </row>
    <row r="29" spans="1:8">
      <c r="B29" s="22" t="s">
        <v>98</v>
      </c>
      <c r="C29" s="22"/>
      <c r="D29" s="22"/>
      <c r="E29" s="22"/>
      <c r="F29" s="22"/>
      <c r="G29" s="22"/>
      <c r="H29" s="22">
        <v>50500</v>
      </c>
    </row>
    <row r="30" spans="1:8">
      <c r="B30" s="22" t="s">
        <v>43</v>
      </c>
      <c r="C30" s="22"/>
      <c r="D30" s="22"/>
      <c r="E30" s="22"/>
      <c r="F30" s="22"/>
      <c r="G30" s="22"/>
      <c r="H30" s="22">
        <f>H28-H29</f>
        <v>754867.7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0"/>
  <sheetViews>
    <sheetView workbookViewId="0">
      <selection activeCell="B28" sqref="B28"/>
    </sheetView>
  </sheetViews>
  <sheetFormatPr defaultRowHeight="14.4"/>
  <cols>
    <col min="1" max="1" width="15.109375" customWidth="1"/>
  </cols>
  <sheetData>
    <row r="1" spans="1:2">
      <c r="A1" t="s">
        <v>83</v>
      </c>
    </row>
    <row r="2" spans="1:2">
      <c r="B2" t="s">
        <v>84</v>
      </c>
    </row>
    <row r="3" spans="1:2">
      <c r="A3">
        <v>221</v>
      </c>
    </row>
    <row r="4" spans="1:2">
      <c r="A4" t="s">
        <v>60</v>
      </c>
      <c r="B4">
        <v>9600</v>
      </c>
    </row>
    <row r="5" spans="1:2">
      <c r="A5" t="s">
        <v>61</v>
      </c>
      <c r="B5">
        <v>10616.46</v>
      </c>
    </row>
    <row r="6" spans="1:2">
      <c r="A6" t="s">
        <v>62</v>
      </c>
      <c r="B6">
        <v>4500</v>
      </c>
    </row>
    <row r="7" spans="1:2">
      <c r="A7" s="36" t="s">
        <v>42</v>
      </c>
      <c r="B7" s="36">
        <f>SUM(B4:B6)</f>
        <v>24716.46</v>
      </c>
    </row>
    <row r="9" spans="1:2">
      <c r="A9">
        <v>223</v>
      </c>
    </row>
    <row r="10" spans="1:2">
      <c r="A10" t="s">
        <v>63</v>
      </c>
      <c r="B10">
        <v>125000</v>
      </c>
    </row>
    <row r="11" spans="1:2">
      <c r="A11" t="s">
        <v>64</v>
      </c>
      <c r="B11">
        <v>160000</v>
      </c>
    </row>
    <row r="12" spans="1:2">
      <c r="A12" t="s">
        <v>65</v>
      </c>
      <c r="B12">
        <v>2000</v>
      </c>
    </row>
    <row r="13" spans="1:2">
      <c r="A13" t="s">
        <v>66</v>
      </c>
      <c r="B13">
        <v>6000</v>
      </c>
    </row>
    <row r="14" spans="1:2">
      <c r="A14" s="36" t="s">
        <v>42</v>
      </c>
      <c r="B14" s="36">
        <f>SUM(B10:B13)</f>
        <v>293000</v>
      </c>
    </row>
    <row r="16" spans="1:2">
      <c r="A16">
        <v>225</v>
      </c>
    </row>
    <row r="17" spans="1:2">
      <c r="A17" t="s">
        <v>67</v>
      </c>
      <c r="B17">
        <v>111900</v>
      </c>
    </row>
    <row r="18" spans="1:2">
      <c r="A18" t="s">
        <v>68</v>
      </c>
      <c r="B18">
        <v>21900</v>
      </c>
    </row>
    <row r="19" spans="1:2">
      <c r="A19" t="s">
        <v>69</v>
      </c>
      <c r="B19">
        <v>18800</v>
      </c>
    </row>
    <row r="20" spans="1:2">
      <c r="A20" t="s">
        <v>70</v>
      </c>
      <c r="B20">
        <v>12800</v>
      </c>
    </row>
    <row r="21" spans="1:2">
      <c r="A21" t="s">
        <v>73</v>
      </c>
      <c r="B21">
        <v>12000</v>
      </c>
    </row>
    <row r="22" spans="1:2">
      <c r="A22" t="s">
        <v>74</v>
      </c>
      <c r="B22">
        <v>7500</v>
      </c>
    </row>
    <row r="23" spans="1:2">
      <c r="A23" t="s">
        <v>71</v>
      </c>
      <c r="B23">
        <v>7300</v>
      </c>
    </row>
    <row r="24" spans="1:2">
      <c r="A24" t="s">
        <v>72</v>
      </c>
      <c r="B24">
        <v>10000</v>
      </c>
    </row>
    <row r="25" spans="1:2">
      <c r="A25" t="s">
        <v>75</v>
      </c>
      <c r="B25">
        <v>16228</v>
      </c>
    </row>
    <row r="26" spans="1:2">
      <c r="A26" t="s">
        <v>76</v>
      </c>
      <c r="B26">
        <v>3500</v>
      </c>
    </row>
    <row r="27" spans="1:2">
      <c r="A27" t="s">
        <v>85</v>
      </c>
      <c r="B27">
        <v>40000</v>
      </c>
    </row>
    <row r="28" spans="1:2">
      <c r="A28" s="36" t="s">
        <v>42</v>
      </c>
      <c r="B28" s="36">
        <f>SUM(B17:B27)</f>
        <v>261928</v>
      </c>
    </row>
    <row r="30" spans="1:2">
      <c r="A30">
        <v>226</v>
      </c>
    </row>
    <row r="31" spans="1:2">
      <c r="A31" t="s">
        <v>77</v>
      </c>
      <c r="B31">
        <v>3000</v>
      </c>
    </row>
    <row r="32" spans="1:2">
      <c r="A32" t="s">
        <v>78</v>
      </c>
      <c r="B32">
        <v>104718</v>
      </c>
    </row>
    <row r="33" spans="1:2">
      <c r="A33" t="s">
        <v>79</v>
      </c>
      <c r="B33">
        <v>15000</v>
      </c>
    </row>
    <row r="34" spans="1:2">
      <c r="A34" s="36" t="s">
        <v>42</v>
      </c>
      <c r="B34" s="36">
        <f>SUM(B31:B33)</f>
        <v>122718</v>
      </c>
    </row>
    <row r="36" spans="1:2">
      <c r="A36">
        <v>340</v>
      </c>
    </row>
    <row r="37" spans="1:2">
      <c r="A37" t="s">
        <v>80</v>
      </c>
      <c r="B37">
        <v>60000</v>
      </c>
    </row>
    <row r="38" spans="1:2">
      <c r="A38" t="s">
        <v>81</v>
      </c>
      <c r="B38">
        <v>20000</v>
      </c>
    </row>
    <row r="39" spans="1:2">
      <c r="A39" t="s">
        <v>82</v>
      </c>
      <c r="B39">
        <v>20000</v>
      </c>
    </row>
    <row r="40" spans="1:2">
      <c r="A40" s="36" t="s">
        <v>42</v>
      </c>
      <c r="B40" s="36">
        <f>SUM(B37:B39)</f>
        <v>100000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L33"/>
  <sheetViews>
    <sheetView tabSelected="1" workbookViewId="0">
      <selection activeCell="L12" sqref="L12"/>
    </sheetView>
  </sheetViews>
  <sheetFormatPr defaultRowHeight="14.4"/>
  <cols>
    <col min="1" max="1" width="43.44140625" customWidth="1"/>
    <col min="3" max="3" width="11.109375" customWidth="1"/>
    <col min="4" max="4" width="11.33203125" customWidth="1"/>
    <col min="5" max="5" width="9.5546875" customWidth="1"/>
  </cols>
  <sheetData>
    <row r="2" spans="1:5" ht="18">
      <c r="A2" s="3" t="s">
        <v>31</v>
      </c>
    </row>
    <row r="3" spans="1:5" ht="18.600000000000001" thickBot="1">
      <c r="A3" s="41" t="s">
        <v>101</v>
      </c>
    </row>
    <row r="4" spans="1:5">
      <c r="A4" s="4" t="s">
        <v>0</v>
      </c>
      <c r="B4" s="5" t="s">
        <v>1</v>
      </c>
      <c r="C4" s="17" t="s">
        <v>27</v>
      </c>
      <c r="D4" s="23" t="s">
        <v>29</v>
      </c>
      <c r="E4" s="24" t="s">
        <v>32</v>
      </c>
    </row>
    <row r="5" spans="1:5" ht="15" thickBot="1">
      <c r="A5" s="6"/>
      <c r="B5" s="13"/>
      <c r="C5" s="18" t="s">
        <v>28</v>
      </c>
      <c r="D5" s="13" t="s">
        <v>30</v>
      </c>
      <c r="E5" s="25" t="s">
        <v>34</v>
      </c>
    </row>
    <row r="6" spans="1:5">
      <c r="A6" s="7"/>
      <c r="B6" s="4"/>
      <c r="C6" s="4"/>
      <c r="D6" s="2"/>
      <c r="E6" s="26" t="s">
        <v>33</v>
      </c>
    </row>
    <row r="7" spans="1:5" ht="17.399999999999999">
      <c r="A7" s="8" t="s">
        <v>2</v>
      </c>
      <c r="B7" s="14"/>
      <c r="C7" s="14">
        <f>C9</f>
        <v>7231242.6800000006</v>
      </c>
      <c r="D7" s="16"/>
      <c r="E7" s="27">
        <f>E11</f>
        <v>3838.390000000014</v>
      </c>
    </row>
    <row r="8" spans="1:5">
      <c r="A8" s="9" t="s">
        <v>3</v>
      </c>
      <c r="B8" s="14"/>
      <c r="C8" s="14"/>
      <c r="D8" s="16"/>
      <c r="E8" s="27"/>
    </row>
    <row r="9" spans="1:5">
      <c r="A9" s="10" t="s">
        <v>4</v>
      </c>
      <c r="B9" s="15"/>
      <c r="C9" s="15">
        <f>C11</f>
        <v>7231242.6800000006</v>
      </c>
      <c r="D9" s="16"/>
      <c r="E9" s="27"/>
    </row>
    <row r="10" spans="1:5">
      <c r="A10" s="11" t="s">
        <v>5</v>
      </c>
      <c r="B10" s="6"/>
      <c r="C10" s="6"/>
      <c r="D10" s="16"/>
      <c r="E10" s="27"/>
    </row>
    <row r="11" spans="1:5" ht="17.399999999999999">
      <c r="A11" s="12" t="s">
        <v>6</v>
      </c>
      <c r="B11" s="7">
        <v>900</v>
      </c>
      <c r="C11" s="7">
        <f>C14+C19+C27+C28</f>
        <v>7231242.6800000006</v>
      </c>
      <c r="D11" s="16">
        <f>D14+D19+D27+D28</f>
        <v>7227404.29</v>
      </c>
      <c r="E11" s="27">
        <f>E14+E19+E27+E28</f>
        <v>3838.390000000014</v>
      </c>
    </row>
    <row r="12" spans="1:5" ht="18">
      <c r="A12" s="28" t="s">
        <v>3</v>
      </c>
      <c r="B12" s="1"/>
      <c r="C12" s="19"/>
      <c r="D12" s="16"/>
      <c r="E12" s="27"/>
    </row>
    <row r="13" spans="1:5">
      <c r="A13" s="29" t="s">
        <v>23</v>
      </c>
      <c r="B13" s="1"/>
      <c r="C13" s="19"/>
      <c r="D13" s="16"/>
      <c r="E13" s="27"/>
    </row>
    <row r="14" spans="1:5">
      <c r="A14" s="30" t="s">
        <v>7</v>
      </c>
      <c r="B14" s="2">
        <v>210</v>
      </c>
      <c r="C14" s="20">
        <f>C16+C17+C18</f>
        <v>4544454.09</v>
      </c>
      <c r="D14" s="16">
        <f>D16+D17+D18</f>
        <v>4544454.09</v>
      </c>
      <c r="E14" s="27">
        <f>E16+E17+E18</f>
        <v>0</v>
      </c>
    </row>
    <row r="15" spans="1:5">
      <c r="A15" s="31" t="s">
        <v>8</v>
      </c>
      <c r="B15" s="16"/>
      <c r="C15" s="21"/>
      <c r="D15" s="16"/>
      <c r="E15" s="27"/>
    </row>
    <row r="16" spans="1:5">
      <c r="A16" s="31" t="s">
        <v>9</v>
      </c>
      <c r="B16" s="16">
        <v>211</v>
      </c>
      <c r="C16" s="21">
        <v>3487328.07</v>
      </c>
      <c r="D16" s="16">
        <f>C16</f>
        <v>3487328.07</v>
      </c>
      <c r="E16" s="27">
        <f>C16-D16</f>
        <v>0</v>
      </c>
    </row>
    <row r="17" spans="1:12">
      <c r="A17" s="31" t="s">
        <v>10</v>
      </c>
      <c r="B17" s="16">
        <v>212</v>
      </c>
      <c r="C17" s="21"/>
      <c r="D17" s="16"/>
      <c r="E17" s="27">
        <f t="shared" ref="E17:E31" si="0">C17-D17</f>
        <v>0</v>
      </c>
    </row>
    <row r="18" spans="1:12">
      <c r="A18" s="31" t="s">
        <v>11</v>
      </c>
      <c r="B18" s="16">
        <v>213</v>
      </c>
      <c r="C18" s="21">
        <v>1057126.02</v>
      </c>
      <c r="D18" s="16">
        <f>C18</f>
        <v>1057126.02</v>
      </c>
      <c r="E18" s="27">
        <f t="shared" si="0"/>
        <v>0</v>
      </c>
      <c r="L18" s="18"/>
    </row>
    <row r="19" spans="1:12">
      <c r="A19" s="31" t="s">
        <v>12</v>
      </c>
      <c r="B19" s="16">
        <v>220</v>
      </c>
      <c r="C19" s="21">
        <f>SUM(C21:C26)</f>
        <v>2211102.23</v>
      </c>
      <c r="D19" s="16">
        <f>SUM(D21:D26)</f>
        <v>2211102.23</v>
      </c>
      <c r="E19" s="27">
        <f t="shared" si="0"/>
        <v>0</v>
      </c>
    </row>
    <row r="20" spans="1:12">
      <c r="A20" s="31" t="s">
        <v>8</v>
      </c>
      <c r="B20" s="16"/>
      <c r="C20" s="21"/>
      <c r="D20" s="16"/>
      <c r="E20" s="27"/>
    </row>
    <row r="21" spans="1:12">
      <c r="A21" s="31" t="s">
        <v>13</v>
      </c>
      <c r="B21" s="16">
        <v>221</v>
      </c>
      <c r="C21" s="21">
        <v>59005.38</v>
      </c>
      <c r="D21" s="16">
        <f>C21</f>
        <v>59005.38</v>
      </c>
      <c r="E21" s="27">
        <f t="shared" si="0"/>
        <v>0</v>
      </c>
    </row>
    <row r="22" spans="1:12">
      <c r="A22" s="31" t="s">
        <v>14</v>
      </c>
      <c r="B22" s="16">
        <v>222</v>
      </c>
      <c r="C22" s="21">
        <v>19259</v>
      </c>
      <c r="D22" s="16">
        <v>19259</v>
      </c>
      <c r="E22" s="27">
        <f t="shared" si="0"/>
        <v>0</v>
      </c>
    </row>
    <row r="23" spans="1:12">
      <c r="A23" s="31" t="s">
        <v>15</v>
      </c>
      <c r="B23" s="16">
        <v>223</v>
      </c>
      <c r="C23" s="21">
        <v>730989.01</v>
      </c>
      <c r="D23" s="16">
        <f>C23</f>
        <v>730989.01</v>
      </c>
      <c r="E23" s="27">
        <f t="shared" si="0"/>
        <v>0</v>
      </c>
    </row>
    <row r="24" spans="1:12">
      <c r="A24" s="31" t="s">
        <v>26</v>
      </c>
      <c r="B24" s="16">
        <v>224</v>
      </c>
      <c r="C24" s="21">
        <v>6135</v>
      </c>
      <c r="D24" s="16">
        <v>6135</v>
      </c>
      <c r="E24" s="27">
        <f t="shared" si="0"/>
        <v>0</v>
      </c>
    </row>
    <row r="25" spans="1:12">
      <c r="A25" s="31" t="s">
        <v>16</v>
      </c>
      <c r="B25" s="16">
        <v>225</v>
      </c>
      <c r="C25" s="21">
        <v>814365.48</v>
      </c>
      <c r="D25" s="16">
        <f>C25</f>
        <v>814365.48</v>
      </c>
      <c r="E25" s="27">
        <f t="shared" si="0"/>
        <v>0</v>
      </c>
    </row>
    <row r="26" spans="1:12">
      <c r="A26" s="31" t="s">
        <v>17</v>
      </c>
      <c r="B26" s="16">
        <v>226</v>
      </c>
      <c r="C26" s="21">
        <v>581348.36</v>
      </c>
      <c r="D26" s="16">
        <f>C26</f>
        <v>581348.36</v>
      </c>
      <c r="E26" s="27">
        <f t="shared" si="0"/>
        <v>0</v>
      </c>
    </row>
    <row r="27" spans="1:12">
      <c r="A27" s="31" t="s">
        <v>18</v>
      </c>
      <c r="B27" s="16">
        <v>290</v>
      </c>
      <c r="C27" s="21">
        <v>29234</v>
      </c>
      <c r="D27" s="16">
        <f>C27</f>
        <v>29234</v>
      </c>
      <c r="E27" s="27">
        <f t="shared" si="0"/>
        <v>0</v>
      </c>
    </row>
    <row r="28" spans="1:12">
      <c r="A28" s="31" t="s">
        <v>19</v>
      </c>
      <c r="B28" s="16">
        <v>300</v>
      </c>
      <c r="C28" s="21">
        <f>C30+C31</f>
        <v>446452.36</v>
      </c>
      <c r="D28" s="16">
        <f>D30+D31</f>
        <v>442613.97</v>
      </c>
      <c r="E28" s="27">
        <f t="shared" si="0"/>
        <v>3838.390000000014</v>
      </c>
    </row>
    <row r="29" spans="1:12">
      <c r="A29" s="31" t="s">
        <v>20</v>
      </c>
      <c r="B29" s="16"/>
      <c r="C29" s="21"/>
      <c r="D29" s="16"/>
      <c r="E29" s="27"/>
    </row>
    <row r="30" spans="1:12">
      <c r="A30" s="31" t="s">
        <v>21</v>
      </c>
      <c r="B30" s="16">
        <v>310</v>
      </c>
      <c r="C30" s="21">
        <v>155672</v>
      </c>
      <c r="D30" s="16">
        <v>155672</v>
      </c>
      <c r="E30" s="27">
        <f t="shared" si="0"/>
        <v>0</v>
      </c>
    </row>
    <row r="31" spans="1:12" ht="15" thickBot="1">
      <c r="A31" s="32" t="s">
        <v>22</v>
      </c>
      <c r="B31" s="33">
        <v>340</v>
      </c>
      <c r="C31" s="34">
        <v>290780.36</v>
      </c>
      <c r="D31" s="33">
        <v>286941.96999999997</v>
      </c>
      <c r="E31" s="35">
        <f t="shared" si="0"/>
        <v>3838.390000000014</v>
      </c>
    </row>
    <row r="33" spans="1:2">
      <c r="A33" t="s">
        <v>24</v>
      </c>
      <c r="B33" t="s">
        <v>25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2" sqref="E22"/>
    </sheetView>
  </sheetViews>
  <sheetFormatPr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2" sqref="E22"/>
    </sheetView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исполнение по октябрь 15</vt:lpstr>
      <vt:lpstr>план зарпл</vt:lpstr>
      <vt:lpstr>план расходов</vt:lpstr>
      <vt:lpstr>исполнение ПХД</vt:lpstr>
      <vt:lpstr>Лист4</vt:lpstr>
      <vt:lpstr>Лист1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Коноплева</cp:lastModifiedBy>
  <cp:lastPrinted>2016-02-25T08:28:11Z</cp:lastPrinted>
  <dcterms:created xsi:type="dcterms:W3CDTF">2015-06-25T08:45:17Z</dcterms:created>
  <dcterms:modified xsi:type="dcterms:W3CDTF">2017-07-21T10:30:46Z</dcterms:modified>
</cp:coreProperties>
</file>